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155" windowHeight="5490" activeTab="1"/>
  </bookViews>
  <sheets>
    <sheet name="Oppgave 1" sheetId="1" r:id="rId1"/>
    <sheet name="Oppgave 2" sheetId="2" r:id="rId2"/>
  </sheets>
  <definedNames/>
  <calcPr fullCalcOnLoad="1"/>
</workbook>
</file>

<file path=xl/sharedStrings.xml><?xml version="1.0" encoding="utf-8"?>
<sst xmlns="http://schemas.openxmlformats.org/spreadsheetml/2006/main" count="149" uniqueCount="133">
  <si>
    <t>Fasit SOS 316 Regresjonsanalyse, Vår 2003</t>
  </si>
  <si>
    <r>
      <t>OPPGAVE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Regresjonsanalyse</t>
    </r>
    <r>
      <rPr>
        <sz val="12"/>
        <rFont val="Times New Roman"/>
        <family val="1"/>
      </rPr>
      <t xml:space="preserve"> (teller 50%)</t>
    </r>
  </si>
  <si>
    <t xml:space="preserve"> Hvorfor er ikke bedriftsstørrelse brukt i sin originale form (antall ansatte)?</t>
  </si>
  <si>
    <t>Den viktigste grunnen er at variabelen vabligvis er høyreskjev.</t>
  </si>
  <si>
    <t>b) Hvilken modell er best</t>
  </si>
  <si>
    <t>a) I modellen forekommer variabelen Lnsize, den naturlige logaritmen av bedriftsstørrelse</t>
  </si>
  <si>
    <t>Til dette kreves to F-tester. Er modell 2 bedre enn M1, er M3 bedre enn M2?</t>
  </si>
  <si>
    <t>Modell 3 er best hvis begge testene gir signifiukant utfall (på 5% nivået).</t>
  </si>
  <si>
    <t>I  SPSS regnes F-verdiene og deres signifikanssannsynlighet ut automatisk:</t>
  </si>
  <si>
    <t>Konklusjon; Modell 3 er best.</t>
  </si>
  <si>
    <t>c)  Formuler modellen for populasjonen.</t>
  </si>
  <si>
    <t>Dette innebærer tre trinn:</t>
  </si>
  <si>
    <t>Først definere variablene: Y, X1 ….X15</t>
  </si>
  <si>
    <t>Skrive ut ligningen for populasjonen med greske bokstaver</t>
  </si>
  <si>
    <t>Den beste modellen er den siste. Der er det interaksjon (samspill mellom land og variabelen USA (US eigde bedrifter)</t>
  </si>
  <si>
    <t>Løsningen finnes i to trinn: finn predikerte Y verdier for alle kombinasjoner av land og USA. Husk at Storbritannia (UK) er referansekategori</t>
  </si>
  <si>
    <t>Deretter lages et stolpediagram:</t>
  </si>
  <si>
    <t>d) Lag et betinget effektplott for effekten av amerikanske datterselskaper basert på den beste modellen.</t>
  </si>
  <si>
    <t>Hvis du ikke har fått til figuren, må du se på tabellen.</t>
  </si>
  <si>
    <t>Det er nok å kommentere figuren her, men statistisk signifikans i forskjellene må leses ut av tabellen.</t>
  </si>
  <si>
    <t>e)  Bruk egne ord til å beskrive forskjeller mellom land og mellom amerikanske datterselskaper og nasjonalt eiede bedrifter.</t>
  </si>
  <si>
    <t>f) Evaluer følgende hypoteser:</t>
  </si>
  <si>
    <t xml:space="preserve"> H1: Amerikanske datterselskaper må tilpasse seg nasjonale regler slik at de må opptre på samme måte som de nasjonale selskapene i hvert land.</t>
  </si>
  <si>
    <t xml:space="preserve">Dette innebærer at det ikke er signifikante interaksjonseffekter mellom variabelen USA og land-variablene. </t>
  </si>
  <si>
    <t>Vi ser nederst i tabellen at dette bare gjelder for US_GER der forskjellen ikke er signifkant.</t>
  </si>
  <si>
    <t>For de andre landene er resultatene i direkte motstrid til hypotesen.</t>
  </si>
  <si>
    <t>H2:  Individuelt kalkulerende personalledelse brukes mindre i Norge/Danmark enn i andre land.</t>
  </si>
  <si>
    <t>Av figuren ser vi at dette gjelder klart for innlandsk eigde bedrifter, men vi har ingen mulighet til å uttale oss om</t>
  </si>
  <si>
    <t>statistisk signifikans, bortsett fra forskjellen til referanselandet (UK).</t>
  </si>
  <si>
    <t>H3:  Nye bedrifter vil være mer preget av individuelt kalkulerende personalledelse enn eldre.</t>
  </si>
  <si>
    <t>Dette krever en signifikant, positiv regresjonskoeffisient for RECENT i modell 3.</t>
  </si>
  <si>
    <t>Vi ser av tabellen at resultatene stemmer med hypotesen.</t>
  </si>
  <si>
    <t xml:space="preserve">H4:  Bedrifter som er orientert mot utenlandske markeder vil være mer preget av individuelt kalkulerende </t>
  </si>
  <si>
    <t>personalledelse enn de som i hovedsak satser på lokale markeder.</t>
  </si>
  <si>
    <t>Dette krever en signifikant, positiv regresjonskoeffisient for FMARKET i modell 3.</t>
  </si>
  <si>
    <r>
      <t xml:space="preserve">OPPGAVE 2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Logistisk regresjon</t>
    </r>
    <r>
      <rPr>
        <sz val="12"/>
        <rFont val="Times New Roman"/>
        <family val="1"/>
      </rPr>
      <t xml:space="preserve"> (teller 50%)</t>
    </r>
  </si>
  <si>
    <t>Den avhengige variabelen i analysen er innvenn, som fanger opp om en har venner blant innvadrere eller ikke.</t>
  </si>
  <si>
    <t>Dataene er hentet fra en nylig utført norsk intervjuundersøkelse.</t>
  </si>
  <si>
    <t>a) Skriv ut ligningen for modellen (ta med forutsetningene).</t>
  </si>
  <si>
    <t>Fire trinn her:</t>
  </si>
  <si>
    <t>Definer Y + forklar hvordan vi kommer fra en dikotom Y til Li, logiten</t>
  </si>
  <si>
    <t>Definer X-variablene X1 … X18</t>
  </si>
  <si>
    <t>Skriv ut ligningen fir populasjonen med greske bokstaver.</t>
  </si>
  <si>
    <t>b) Beskriv sammenhengen mellom alder og det å ha venner blant innvandrere.</t>
  </si>
  <si>
    <t>I logitskalaen: Det er en negativ og statistisk signifikant sammenheng,</t>
  </si>
  <si>
    <t>dvs. jo eldre en, jo mindre sjanse for at en skal ha venner blant innvandrere.</t>
  </si>
  <si>
    <t>I oddsskalaen: Exp(B) = 0.966</t>
  </si>
  <si>
    <t>For å unngå, så små tall kunne en for eksempel finne forskjellen mellom en på 20 år og en på 60:</t>
  </si>
  <si>
    <t>Dette blir  EXP(b*40)</t>
  </si>
  <si>
    <t>b</t>
  </si>
  <si>
    <t>b*40</t>
  </si>
  <si>
    <t>Exp</t>
  </si>
  <si>
    <t>Det vil si at oddsen for at en 60 år gammel person har venner blant innvandrere er 75% lavere enn oddsen for en 20 åring.</t>
  </si>
  <si>
    <t>c)  Beskriv sammenhengen mellom ekteskaplig status ogt det å ha venner blant innvandrere.</t>
  </si>
  <si>
    <t>Viser av tabellen at Ekteskaplig status har en signifikant effekt (p=0.045).</t>
  </si>
  <si>
    <t>Videre at  EKSTATUS(1) og (2) begge er signifikant forskjellige fra referanseklategorien</t>
  </si>
  <si>
    <t>EKSTATUS(1): Gift</t>
  </si>
  <si>
    <t>EKSTATUS(2): Skilt</t>
  </si>
  <si>
    <t>Referansekategori: ugifte</t>
  </si>
  <si>
    <t>Logitskalaen: Regresjonskoeffisientene til gifte og skilte er begge positive og signifikante (på 5% nivået).</t>
  </si>
  <si>
    <t>Oddsskalaen: Oddsen for at gifte og skilte skal ha venner blant innvandrere er vel 40% større enn for ugifte.</t>
  </si>
  <si>
    <t>d) Er det samspill mellom kjønn og region i modellen?</t>
  </si>
  <si>
    <t>Hvis vi hadde hatt en modell med og en uten samspillleddene, kunne vi brukt en kjikvadrattest av den type som står i boka.</t>
  </si>
  <si>
    <t xml:space="preserve">SPSS har en Wald-test som kan brukes for formålet. Linjen: REGIONNO*MANN gir testen vi er ute etter: </t>
  </si>
  <si>
    <t>Kjikvadratet er på 18.5, df=6, p=0.005.  Svaret er altså Ja.</t>
  </si>
  <si>
    <t>e)  Finn oddsratioet for å ha venner blant innvandrere mellom en person på 16 år og en på 70 år.</t>
  </si>
  <si>
    <t>Helkt parallelt til regnestykket fra b):</t>
  </si>
  <si>
    <t>OR</t>
  </si>
  <si>
    <t>f) Finn oddsratioet for å  ha venner blant innvandrere mellom menn og kvinner i Oslo og i Trøndelag.</t>
  </si>
  <si>
    <t xml:space="preserve"> Hva forteller de to oddsratioene?</t>
  </si>
  <si>
    <t>Merk at Region 1 er Oslo og Region 6 er Trøndelag</t>
  </si>
  <si>
    <t>Merk videre at koeffisienten for variabelen MANN gjelder for menn i Nord-Norge.</t>
  </si>
  <si>
    <t>For å finne koeffisienten for Oslo og Trøndelag må vi legg til de to koeffisientene fra linje 1 og linje 6 i interaksjonseffekten:</t>
  </si>
  <si>
    <t>Oslo</t>
  </si>
  <si>
    <t>Trøndelag</t>
  </si>
  <si>
    <t>MANN</t>
  </si>
  <si>
    <t>Interaksjonseffekt</t>
  </si>
  <si>
    <t>Egentlig B</t>
  </si>
  <si>
    <t>Menn i Oslo har ca 19% lavere odds for å ha venner blant innvandrere enn kvinner i Oslo.</t>
  </si>
  <si>
    <t>Menn i Trøndelag har ca 4% høyere odds for å ha venner blant innvandrere enn kvinner i Trøndelag.</t>
  </si>
  <si>
    <t>Imidlertid er ingen av de to interaksjonseffektene vi bygger på statistisk signifikante.</t>
  </si>
  <si>
    <t>g) Lag et betinget effektdiagram i logitskalaen som viser regionale forskjeller i det å ha venner blant innvandrere</t>
  </si>
  <si>
    <t xml:space="preserve"> for gifte personer med gjennomsnittlig alder og utdannelse. </t>
  </si>
  <si>
    <t>ALDER</t>
  </si>
  <si>
    <t>UTDAAR</t>
  </si>
  <si>
    <t>EKSTATUS(1)</t>
  </si>
  <si>
    <t>EKSTATUS(2)</t>
  </si>
  <si>
    <t>EKSTATUS(3)</t>
  </si>
  <si>
    <t>REGIONNO(1)</t>
  </si>
  <si>
    <t>REGIONNO(2)</t>
  </si>
  <si>
    <t>REGIONNO(3)</t>
  </si>
  <si>
    <t>REGIONNO(4)</t>
  </si>
  <si>
    <t>REGIONNO(5)</t>
  </si>
  <si>
    <t>REGIONNO(6)</t>
  </si>
  <si>
    <t>REGIONNO(1) by MANN</t>
  </si>
  <si>
    <t>REGIONNO(2) by MANN</t>
  </si>
  <si>
    <t>REGIONNO(3) by MANN</t>
  </si>
  <si>
    <t>REGIONNO(4) by MANN</t>
  </si>
  <si>
    <t>REGIONNO(5) by MANN</t>
  </si>
  <si>
    <t>REGIONNO(6) by MANN</t>
  </si>
  <si>
    <t>Constant</t>
  </si>
  <si>
    <t>Setter inn</t>
  </si>
  <si>
    <t>Produkt</t>
  </si>
  <si>
    <t>Predikert L for kvinner i Nord-Norge:</t>
  </si>
  <si>
    <t>Predikerte logiter:</t>
  </si>
  <si>
    <t>Region1</t>
  </si>
  <si>
    <t>Region2</t>
  </si>
  <si>
    <t>Region3</t>
  </si>
  <si>
    <t>Region4</t>
  </si>
  <si>
    <t>Region5</t>
  </si>
  <si>
    <t>Region6</t>
  </si>
  <si>
    <t>Kvinner</t>
  </si>
  <si>
    <t>Menn</t>
  </si>
  <si>
    <t>Region7</t>
  </si>
  <si>
    <t xml:space="preserve">h) Lag et betinget effektdiagram i sannsynlighetsskalaen som viser regionale forskjeller i det å ha venner blant innvandrere </t>
  </si>
  <si>
    <t xml:space="preserve">for gifte personer med gjennomsnittlig alder og utdannelse. </t>
  </si>
  <si>
    <t>Løsningen er i to trinn for spørsmål g) + et diagram, for h) blir det et ekstra steg med regning fra logiter til sannsynbligheter.</t>
  </si>
  <si>
    <t>Predikerte sannsynligheter</t>
  </si>
  <si>
    <t>Diagram over predikerte logiter (series 1 er kvinner)</t>
  </si>
  <si>
    <t>Diagram over predikerte sannsynligheter (series 1 er kvinner)</t>
  </si>
  <si>
    <t>Dette medfører at for hvert år en blir eldre, så minker oddsen for å ha venner blant innvandrere med 3.4 %.</t>
  </si>
  <si>
    <t>For M2 vs M1: N=2546, K=12, H=3 (df1), N-K = 2534 (df2), RSS1=2096053, RSS2 1707202</t>
  </si>
  <si>
    <t>F= [(2096053-1707202)/3]/1707202/2534= 129617/673.718 = 192.39</t>
  </si>
  <si>
    <t>Konklusjon: H0 (om ingen forskjell mellom modellen) forkastes, dvs modell 2 er bedre enn modell 3.</t>
  </si>
  <si>
    <t>For M3 vs M2: N=2546, K=16, H=4 (df1), N-K=2530(df2), RSS1 = 1707202, RSS2=1671383</t>
  </si>
  <si>
    <t>F=[(1707202-1671383)/4]/1671383/2530 = 8954.75/660.625 = 13.55</t>
  </si>
  <si>
    <t>Kritisk verdi på 5% nivået med 3 og 2530 df er 2.60.</t>
  </si>
  <si>
    <t>Konklusjon: H0 (om ingen forskjell mellom modellen) forkastes, dvs modell 3 er bedre enn modell 2.</t>
  </si>
  <si>
    <t>Dette blir  EXP(b*54)</t>
  </si>
  <si>
    <t>b*54</t>
  </si>
  <si>
    <t>Regionkoeffisienter</t>
  </si>
  <si>
    <t>Kristisk verdi på 5% nivået med 4 og 2530 df blir 2.37</t>
  </si>
  <si>
    <t>18år/70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</si>
</sst>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'Oppgave 2'!$B$86:$B$92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'Oppgave 2'!$C$86:$C$92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8065581"/>
        <c:axId val="7045910"/>
      </c:bar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45910"/>
        <c:crosses val="autoZero"/>
        <c:auto val="1"/>
        <c:lblOffset val="100"/>
        <c:noMultiLvlLbl val="0"/>
      </c:catAx>
      <c:valAx>
        <c:axId val="7045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65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'Oppgave 2'!$G$86:$G$92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'Oppgave 2'!$H$86:$H$92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3413191"/>
        <c:axId val="33847808"/>
      </c:bar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47808"/>
        <c:crosses val="autoZero"/>
        <c:auto val="1"/>
        <c:lblOffset val="100"/>
        <c:noMultiLvlLbl val="0"/>
      </c:catAx>
      <c:valAx>
        <c:axId val="33847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13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19050</xdr:rowOff>
    </xdr:from>
    <xdr:to>
      <xdr:col>10</xdr:col>
      <xdr:colOff>142875</xdr:colOff>
      <xdr:row>45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9175"/>
          <a:ext cx="62388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8</xdr:col>
      <xdr:colOff>38100</xdr:colOff>
      <xdr:row>80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91750"/>
          <a:ext cx="4914900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95</xdr:row>
      <xdr:rowOff>19050</xdr:rowOff>
    </xdr:from>
    <xdr:to>
      <xdr:col>5</xdr:col>
      <xdr:colOff>323850</xdr:colOff>
      <xdr:row>112</xdr:row>
      <xdr:rowOff>38100</xdr:rowOff>
    </xdr:to>
    <xdr:graphicFrame>
      <xdr:nvGraphicFramePr>
        <xdr:cNvPr id="1" name="Chart 5"/>
        <xdr:cNvGraphicFramePr/>
      </xdr:nvGraphicFramePr>
      <xdr:xfrm>
        <a:off x="180975" y="15478125"/>
        <a:ext cx="41529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118</xdr:row>
      <xdr:rowOff>9525</xdr:rowOff>
    </xdr:from>
    <xdr:to>
      <xdr:col>5</xdr:col>
      <xdr:colOff>333375</xdr:colOff>
      <xdr:row>137</xdr:row>
      <xdr:rowOff>9525</xdr:rowOff>
    </xdr:to>
    <xdr:graphicFrame>
      <xdr:nvGraphicFramePr>
        <xdr:cNvPr id="2" name="Chart 6"/>
        <xdr:cNvGraphicFramePr/>
      </xdr:nvGraphicFramePr>
      <xdr:xfrm>
        <a:off x="38100" y="19192875"/>
        <a:ext cx="43053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"/>
  <sheetViews>
    <sheetView zoomScale="150" zoomScaleNormal="150" workbookViewId="0" topLeftCell="A1">
      <selection activeCell="A1" sqref="A1"/>
    </sheetView>
  </sheetViews>
  <sheetFormatPr defaultColWidth="9.140625" defaultRowHeight="12.75"/>
  <sheetData>
    <row r="1" ht="12.75">
      <c r="A1" s="5" t="s">
        <v>0</v>
      </c>
    </row>
    <row r="3" ht="15.75">
      <c r="A3" s="1" t="s">
        <v>1</v>
      </c>
    </row>
    <row r="4" ht="12.75">
      <c r="A4" s="4" t="s">
        <v>5</v>
      </c>
    </row>
    <row r="5" ht="12.75">
      <c r="A5" s="4" t="s">
        <v>2</v>
      </c>
    </row>
    <row r="6" ht="15.75">
      <c r="A6" s="2"/>
    </row>
    <row r="7" ht="12.75">
      <c r="A7" t="s">
        <v>3</v>
      </c>
    </row>
    <row r="9" spans="1:2" ht="15.75">
      <c r="A9" s="4" t="s">
        <v>4</v>
      </c>
      <c r="B9" s="3"/>
    </row>
    <row r="11" ht="12.75">
      <c r="A11" t="s">
        <v>6</v>
      </c>
    </row>
    <row r="12" ht="12.75">
      <c r="A12" t="s">
        <v>7</v>
      </c>
    </row>
    <row r="18" ht="12.75">
      <c r="A18" t="s">
        <v>121</v>
      </c>
    </row>
    <row r="19" ht="12.75">
      <c r="A19" t="s">
        <v>122</v>
      </c>
    </row>
    <row r="20" ht="12.75">
      <c r="A20" t="s">
        <v>126</v>
      </c>
    </row>
    <row r="21" ht="12.75">
      <c r="A21" t="s">
        <v>123</v>
      </c>
    </row>
    <row r="23" ht="12.75">
      <c r="A23" t="s">
        <v>124</v>
      </c>
    </row>
    <row r="24" ht="12.75">
      <c r="A24" t="s">
        <v>125</v>
      </c>
    </row>
    <row r="25" ht="12.75">
      <c r="A25" t="s">
        <v>131</v>
      </c>
    </row>
    <row r="26" ht="12.75">
      <c r="A26" t="s">
        <v>127</v>
      </c>
    </row>
    <row r="29" ht="12.75">
      <c r="A29" t="s">
        <v>8</v>
      </c>
    </row>
    <row r="47" ht="12.75">
      <c r="A47" t="s">
        <v>9</v>
      </c>
    </row>
    <row r="49" ht="15.75">
      <c r="A49" s="3"/>
    </row>
    <row r="50" ht="12.75">
      <c r="A50" s="4" t="s">
        <v>10</v>
      </c>
    </row>
    <row r="52" ht="12.75">
      <c r="A52" t="s">
        <v>11</v>
      </c>
    </row>
    <row r="53" ht="12.75">
      <c r="A53" t="s">
        <v>12</v>
      </c>
    </row>
    <row r="54" ht="12.75">
      <c r="A54" t="s">
        <v>13</v>
      </c>
    </row>
    <row r="57" ht="12.75">
      <c r="A57" s="4" t="s">
        <v>17</v>
      </c>
    </row>
    <row r="59" ht="12.75">
      <c r="A59" t="s">
        <v>14</v>
      </c>
    </row>
    <row r="60" ht="12.75">
      <c r="A60" t="s">
        <v>15</v>
      </c>
    </row>
    <row r="61" ht="12.75">
      <c r="A61" t="s">
        <v>16</v>
      </c>
    </row>
    <row r="82" ht="15.75">
      <c r="A82" s="3"/>
    </row>
    <row r="83" ht="12.75">
      <c r="A83" s="4" t="s">
        <v>20</v>
      </c>
    </row>
    <row r="85" ht="12.75">
      <c r="A85" t="s">
        <v>19</v>
      </c>
    </row>
    <row r="86" ht="12.75">
      <c r="A86" t="s">
        <v>18</v>
      </c>
    </row>
    <row r="89" ht="12.75">
      <c r="A89" s="4" t="s">
        <v>21</v>
      </c>
    </row>
    <row r="90" ht="12.75">
      <c r="A90" s="4" t="s">
        <v>22</v>
      </c>
    </row>
    <row r="92" ht="12.75">
      <c r="A92" t="s">
        <v>23</v>
      </c>
    </row>
    <row r="93" ht="12.75">
      <c r="A93" t="s">
        <v>24</v>
      </c>
    </row>
    <row r="94" ht="12.75">
      <c r="A94" t="s">
        <v>25</v>
      </c>
    </row>
    <row r="96" ht="12.75">
      <c r="A96" s="4" t="s">
        <v>26</v>
      </c>
    </row>
    <row r="97" ht="12.75">
      <c r="A97" t="s">
        <v>27</v>
      </c>
    </row>
    <row r="98" ht="12.75">
      <c r="A98" t="s">
        <v>28</v>
      </c>
    </row>
    <row r="100" ht="12.75">
      <c r="A100" s="4" t="s">
        <v>29</v>
      </c>
    </row>
    <row r="101" ht="12.75">
      <c r="A101" t="s">
        <v>30</v>
      </c>
    </row>
    <row r="102" ht="12.75">
      <c r="A102" t="s">
        <v>31</v>
      </c>
    </row>
    <row r="104" ht="12.75">
      <c r="A104" s="4" t="s">
        <v>32</v>
      </c>
    </row>
    <row r="105" ht="12.75">
      <c r="A105" s="4" t="s">
        <v>33</v>
      </c>
    </row>
    <row r="106" ht="12.75">
      <c r="A106" t="s">
        <v>34</v>
      </c>
    </row>
    <row r="107" ht="12.75">
      <c r="A107" t="s">
        <v>31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Equation.3" shapeId="3024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23.57421875" style="0" customWidth="1"/>
  </cols>
  <sheetData>
    <row r="1" ht="15.75">
      <c r="A1" s="1" t="s">
        <v>35</v>
      </c>
    </row>
    <row r="3" ht="12.75">
      <c r="A3" s="6" t="s">
        <v>36</v>
      </c>
    </row>
    <row r="4" ht="12.75">
      <c r="A4" t="s">
        <v>37</v>
      </c>
    </row>
    <row r="6" ht="12.75">
      <c r="A6" s="4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42</v>
      </c>
    </row>
    <row r="12" ht="12.75">
      <c r="A12" s="4" t="s">
        <v>43</v>
      </c>
    </row>
    <row r="13" ht="12.75">
      <c r="A13" t="s">
        <v>44</v>
      </c>
    </row>
    <row r="14" ht="12.75">
      <c r="A14" t="s">
        <v>45</v>
      </c>
    </row>
    <row r="16" ht="12.75">
      <c r="A16" t="s">
        <v>46</v>
      </c>
    </row>
    <row r="17" ht="12.75">
      <c r="A17" t="s">
        <v>120</v>
      </c>
    </row>
    <row r="18" ht="12.75">
      <c r="A18" t="s">
        <v>47</v>
      </c>
    </row>
    <row r="19" spans="1:6" ht="12.75">
      <c r="A19" t="s">
        <v>48</v>
      </c>
      <c r="D19" t="s">
        <v>49</v>
      </c>
      <c r="E19" t="s">
        <v>50</v>
      </c>
      <c r="F19" t="s">
        <v>51</v>
      </c>
    </row>
    <row r="20" spans="4:6" ht="12.75">
      <c r="D20">
        <v>-0.034</v>
      </c>
      <c r="E20">
        <f>+D20*40</f>
        <v>-1.36</v>
      </c>
      <c r="F20">
        <f>EXP(E20)</f>
        <v>0.2566607769535559</v>
      </c>
    </row>
    <row r="21" ht="12.75">
      <c r="A21" t="s">
        <v>52</v>
      </c>
    </row>
    <row r="23" ht="12.75">
      <c r="A23" s="4" t="s">
        <v>53</v>
      </c>
    </row>
    <row r="24" ht="12.75">
      <c r="A24" t="s">
        <v>54</v>
      </c>
    </row>
    <row r="25" ht="12.75">
      <c r="A25" t="s">
        <v>55</v>
      </c>
    </row>
    <row r="26" ht="12.75">
      <c r="A26" t="s">
        <v>56</v>
      </c>
    </row>
    <row r="27" ht="12.75">
      <c r="A27" t="s">
        <v>57</v>
      </c>
    </row>
    <row r="28" ht="12.75">
      <c r="A28" t="s">
        <v>58</v>
      </c>
    </row>
    <row r="29" ht="12.75">
      <c r="A29" t="s">
        <v>59</v>
      </c>
    </row>
    <row r="30" ht="12.75">
      <c r="A30" t="s">
        <v>60</v>
      </c>
    </row>
    <row r="32" ht="12.75">
      <c r="A32" s="4" t="s">
        <v>61</v>
      </c>
    </row>
    <row r="33" ht="12.75">
      <c r="A33" t="s">
        <v>62</v>
      </c>
    </row>
    <row r="34" ht="12.75">
      <c r="A34" t="s">
        <v>63</v>
      </c>
    </row>
    <row r="35" ht="12.75">
      <c r="A35" t="s">
        <v>64</v>
      </c>
    </row>
    <row r="37" ht="15.75">
      <c r="A37" s="3"/>
    </row>
    <row r="38" ht="12.75">
      <c r="A38" s="4" t="s">
        <v>65</v>
      </c>
    </row>
    <row r="39" ht="12.75">
      <c r="A39" t="s">
        <v>66</v>
      </c>
    </row>
    <row r="40" spans="1:8" ht="12.75">
      <c r="A40" t="s">
        <v>128</v>
      </c>
      <c r="D40" t="s">
        <v>49</v>
      </c>
      <c r="E40" t="s">
        <v>129</v>
      </c>
      <c r="F40" t="s">
        <v>51</v>
      </c>
      <c r="H40" t="s">
        <v>132</v>
      </c>
    </row>
    <row r="41" spans="4:8" ht="12.75">
      <c r="D41">
        <v>-0.034</v>
      </c>
      <c r="E41">
        <f>+D41*54</f>
        <v>-1.836</v>
      </c>
      <c r="F41" s="5">
        <f>EXP(E41)</f>
        <v>0.15945396804650516</v>
      </c>
      <c r="G41" t="s">
        <v>67</v>
      </c>
      <c r="H41">
        <f>1/F41</f>
        <v>6.271402413192674</v>
      </c>
    </row>
    <row r="43" ht="12.75">
      <c r="A43" s="4" t="s">
        <v>68</v>
      </c>
    </row>
    <row r="44" ht="12.75">
      <c r="A44" s="4" t="s">
        <v>69</v>
      </c>
    </row>
    <row r="45" ht="12.75">
      <c r="A45" t="s">
        <v>70</v>
      </c>
    </row>
    <row r="46" ht="12.75">
      <c r="A46" t="s">
        <v>71</v>
      </c>
    </row>
    <row r="47" ht="12.75">
      <c r="A47" t="s">
        <v>72</v>
      </c>
    </row>
    <row r="48" spans="2:6" ht="12.75">
      <c r="B48" t="s">
        <v>75</v>
      </c>
      <c r="C48" t="s">
        <v>76</v>
      </c>
      <c r="E48" t="s">
        <v>77</v>
      </c>
      <c r="F48" t="s">
        <v>67</v>
      </c>
    </row>
    <row r="49" spans="1:6" ht="12.75">
      <c r="A49" t="s">
        <v>73</v>
      </c>
      <c r="B49">
        <v>-0.44</v>
      </c>
      <c r="C49">
        <v>0.228</v>
      </c>
      <c r="E49">
        <f>+B49+C49</f>
        <v>-0.212</v>
      </c>
      <c r="F49" s="7">
        <f>EXP(E49)</f>
        <v>0.8089646975664998</v>
      </c>
    </row>
    <row r="50" spans="1:6" ht="12.75">
      <c r="A50" t="s">
        <v>74</v>
      </c>
      <c r="B50">
        <v>-0.44</v>
      </c>
      <c r="C50">
        <v>0.479</v>
      </c>
      <c r="E50">
        <f>+B50+C50</f>
        <v>0.03899999999999998</v>
      </c>
      <c r="F50" s="7">
        <f>EXP(E50)</f>
        <v>1.0397704836501578</v>
      </c>
    </row>
    <row r="52" ht="12.75">
      <c r="A52" t="s">
        <v>78</v>
      </c>
    </row>
    <row r="53" ht="12.75">
      <c r="A53" t="s">
        <v>79</v>
      </c>
    </row>
    <row r="54" ht="12.75">
      <c r="A54" t="s">
        <v>80</v>
      </c>
    </row>
    <row r="56" ht="12.75">
      <c r="A56" s="4" t="s">
        <v>81</v>
      </c>
    </row>
    <row r="57" ht="12.75">
      <c r="A57" s="4" t="s">
        <v>82</v>
      </c>
    </row>
    <row r="58" ht="12.75">
      <c r="A58" s="4" t="s">
        <v>114</v>
      </c>
    </row>
    <row r="59" ht="12.75">
      <c r="A59" s="4" t="s">
        <v>115</v>
      </c>
    </row>
    <row r="60" ht="12.75">
      <c r="A60" s="6" t="s">
        <v>116</v>
      </c>
    </row>
    <row r="61" ht="12.75">
      <c r="A61" s="4"/>
    </row>
    <row r="62" spans="2:7" ht="12.75">
      <c r="B62" t="s">
        <v>49</v>
      </c>
      <c r="C62" t="s">
        <v>101</v>
      </c>
      <c r="D62" t="s">
        <v>102</v>
      </c>
      <c r="G62" t="s">
        <v>130</v>
      </c>
    </row>
    <row r="63" spans="1:7" ht="12.75">
      <c r="A63" t="s">
        <v>75</v>
      </c>
      <c r="B63">
        <v>-0.43991021552222204</v>
      </c>
      <c r="G63" t="s">
        <v>111</v>
      </c>
    </row>
    <row r="64" spans="1:4" ht="12.75">
      <c r="A64" t="s">
        <v>83</v>
      </c>
      <c r="B64">
        <v>-0.03409709946492947</v>
      </c>
      <c r="C64">
        <v>45.79</v>
      </c>
      <c r="D64">
        <f>+B64*C64</f>
        <v>-1.5613061844991203</v>
      </c>
    </row>
    <row r="65" spans="1:4" ht="12.75">
      <c r="A65" t="s">
        <v>84</v>
      </c>
      <c r="B65">
        <v>0.11859278676558337</v>
      </c>
      <c r="C65">
        <v>4.39</v>
      </c>
      <c r="D65">
        <f>+B65*C65</f>
        <v>0.520622333900911</v>
      </c>
    </row>
    <row r="66" spans="1:4" ht="12.75">
      <c r="A66" t="s">
        <v>85</v>
      </c>
      <c r="B66">
        <v>0.35347041457322187</v>
      </c>
      <c r="C66">
        <v>1</v>
      </c>
      <c r="D66">
        <f>+B66*C66</f>
        <v>0.35347041457322187</v>
      </c>
    </row>
    <row r="67" spans="1:4" ht="12.75">
      <c r="A67" t="s">
        <v>86</v>
      </c>
      <c r="B67">
        <v>0.3833429756104082</v>
      </c>
      <c r="C67">
        <v>0</v>
      </c>
      <c r="D67">
        <f>+B67*C67</f>
        <v>0</v>
      </c>
    </row>
    <row r="68" spans="1:4" ht="12.75">
      <c r="A68" t="s">
        <v>87</v>
      </c>
      <c r="B68">
        <v>0.2867918802631268</v>
      </c>
      <c r="C68">
        <v>0</v>
      </c>
      <c r="D68">
        <f>+B68*C68</f>
        <v>0</v>
      </c>
    </row>
    <row r="69" spans="1:2" ht="12.75">
      <c r="A69" t="s">
        <v>88</v>
      </c>
      <c r="B69">
        <v>-0.05835280135613781</v>
      </c>
    </row>
    <row r="70" spans="1:2" ht="12.75">
      <c r="A70" t="s">
        <v>89</v>
      </c>
      <c r="B70">
        <v>-0.15868505942085523</v>
      </c>
    </row>
    <row r="71" spans="1:2" ht="12.75">
      <c r="A71" t="s">
        <v>90</v>
      </c>
      <c r="B71">
        <v>-0.42715767524410597</v>
      </c>
    </row>
    <row r="72" spans="1:2" ht="12.75">
      <c r="A72" t="s">
        <v>91</v>
      </c>
      <c r="B72">
        <v>-0.8213099218996022</v>
      </c>
    </row>
    <row r="73" spans="1:2" ht="12.75">
      <c r="A73" t="s">
        <v>92</v>
      </c>
      <c r="B73">
        <v>-0.179969025053003</v>
      </c>
    </row>
    <row r="74" spans="1:2" ht="12.75">
      <c r="A74" t="s">
        <v>93</v>
      </c>
      <c r="B74">
        <v>-0.8409806309757479</v>
      </c>
    </row>
    <row r="75" spans="1:2" ht="12.75">
      <c r="A75" t="s">
        <v>94</v>
      </c>
      <c r="B75">
        <v>0.22841594243255947</v>
      </c>
    </row>
    <row r="76" spans="1:2" ht="12.75">
      <c r="A76" t="s">
        <v>95</v>
      </c>
      <c r="B76">
        <v>-0.2658469560891024</v>
      </c>
    </row>
    <row r="77" spans="1:2" ht="12.75">
      <c r="A77" t="s">
        <v>96</v>
      </c>
      <c r="B77">
        <v>0.4210780210150669</v>
      </c>
    </row>
    <row r="78" spans="1:2" ht="12.75">
      <c r="A78" t="s">
        <v>97</v>
      </c>
      <c r="B78">
        <v>1.0467132668078718</v>
      </c>
    </row>
    <row r="79" spans="1:2" ht="12.75">
      <c r="A79" t="s">
        <v>98</v>
      </c>
      <c r="B79">
        <v>-0.35627774757674024</v>
      </c>
    </row>
    <row r="80" spans="1:2" ht="12.75">
      <c r="A80" t="s">
        <v>99</v>
      </c>
      <c r="B80">
        <v>0.4792606064371802</v>
      </c>
    </row>
    <row r="81" spans="1:4" ht="12.75">
      <c r="A81" t="s">
        <v>100</v>
      </c>
      <c r="B81">
        <v>1.458512116251872</v>
      </c>
      <c r="C81">
        <v>1</v>
      </c>
      <c r="D81">
        <f>+B81*C81</f>
        <v>1.458512116251872</v>
      </c>
    </row>
    <row r="82" spans="1:4" ht="12.75">
      <c r="A82" t="s">
        <v>103</v>
      </c>
      <c r="D82">
        <f>SUM(D64:D81)</f>
        <v>0.7712986802268846</v>
      </c>
    </row>
    <row r="84" spans="1:7" ht="12.75">
      <c r="A84" t="s">
        <v>104</v>
      </c>
      <c r="G84" t="s">
        <v>117</v>
      </c>
    </row>
    <row r="85" spans="2:8" ht="12.75">
      <c r="B85" t="s">
        <v>111</v>
      </c>
      <c r="C85" t="s">
        <v>112</v>
      </c>
      <c r="G85" t="s">
        <v>111</v>
      </c>
      <c r="H85" t="s">
        <v>112</v>
      </c>
    </row>
    <row r="86" spans="1:8" ht="12.75">
      <c r="A86" t="s">
        <v>105</v>
      </c>
      <c r="B86">
        <f aca="true" t="shared" si="0" ref="B86:B91">+$D$82+$B69</f>
        <v>0.7129458788707468</v>
      </c>
      <c r="C86">
        <f aca="true" t="shared" si="1" ref="C86:C91">+$D$82+$B69+$B$63+$B75</f>
        <v>0.5014516057810843</v>
      </c>
      <c r="F86" t="s">
        <v>105</v>
      </c>
      <c r="G86">
        <f>1/(1+2.714^-(B86))</f>
        <v>0.670803622073191</v>
      </c>
      <c r="H86">
        <f>1/(1+2.714^-(C86))</f>
        <v>0.6226146791319385</v>
      </c>
    </row>
    <row r="87" spans="1:8" ht="12.75">
      <c r="A87" t="s">
        <v>106</v>
      </c>
      <c r="B87">
        <f t="shared" si="0"/>
        <v>0.6126136208060294</v>
      </c>
      <c r="C87">
        <f t="shared" si="1"/>
        <v>-0.09314355080529502</v>
      </c>
      <c r="F87" t="s">
        <v>106</v>
      </c>
      <c r="G87">
        <f aca="true" t="shared" si="2" ref="G87:G92">1/(1+2.714^-(B87))</f>
        <v>0.6483166124992539</v>
      </c>
      <c r="H87">
        <f aca="true" t="shared" si="3" ref="H87:H92">1/(1+2.714^-(C87))</f>
        <v>0.4767675622545132</v>
      </c>
    </row>
    <row r="88" spans="1:8" ht="12.75">
      <c r="A88" t="s">
        <v>107</v>
      </c>
      <c r="B88">
        <f t="shared" si="0"/>
        <v>0.34414100498277866</v>
      </c>
      <c r="C88">
        <f t="shared" si="1"/>
        <v>0.32530881047562354</v>
      </c>
      <c r="F88" t="s">
        <v>107</v>
      </c>
      <c r="G88">
        <f t="shared" si="2"/>
        <v>0.5850643729672751</v>
      </c>
      <c r="H88">
        <f t="shared" si="3"/>
        <v>0.5804926227662867</v>
      </c>
    </row>
    <row r="89" spans="1:8" ht="12.75">
      <c r="A89" t="s">
        <v>108</v>
      </c>
      <c r="B89">
        <f t="shared" si="0"/>
        <v>-0.05001124167271753</v>
      </c>
      <c r="C89">
        <f t="shared" si="1"/>
        <v>0.5567918096129323</v>
      </c>
      <c r="F89" t="s">
        <v>108</v>
      </c>
      <c r="G89">
        <f t="shared" si="2"/>
        <v>0.48751949246688</v>
      </c>
      <c r="H89">
        <f t="shared" si="3"/>
        <v>0.635506606881792</v>
      </c>
    </row>
    <row r="90" spans="1:8" ht="12.75">
      <c r="A90" t="s">
        <v>109</v>
      </c>
      <c r="B90">
        <f t="shared" si="0"/>
        <v>0.5913296551738816</v>
      </c>
      <c r="C90">
        <f t="shared" si="1"/>
        <v>-0.2048583079250807</v>
      </c>
      <c r="F90" t="s">
        <v>109</v>
      </c>
      <c r="G90">
        <f t="shared" si="2"/>
        <v>0.6434563363430326</v>
      </c>
      <c r="H90">
        <f t="shared" si="3"/>
        <v>0.44904368116736726</v>
      </c>
    </row>
    <row r="91" spans="1:8" ht="12.75">
      <c r="A91" t="s">
        <v>110</v>
      </c>
      <c r="B91">
        <f t="shared" si="0"/>
        <v>-0.0696819507488633</v>
      </c>
      <c r="C91">
        <f t="shared" si="1"/>
        <v>-0.030331559833905175</v>
      </c>
      <c r="F91" t="s">
        <v>110</v>
      </c>
      <c r="G91">
        <f t="shared" si="2"/>
        <v>0.48261398683652224</v>
      </c>
      <c r="H91">
        <f t="shared" si="3"/>
        <v>0.49242964256083077</v>
      </c>
    </row>
    <row r="92" spans="1:8" ht="12.75">
      <c r="A92" t="s">
        <v>113</v>
      </c>
      <c r="B92">
        <f>+$D$82</f>
        <v>0.7712986802268846</v>
      </c>
      <c r="C92">
        <f>+$D$82+$B$63</f>
        <v>0.3313884647046626</v>
      </c>
      <c r="F92" t="s">
        <v>113</v>
      </c>
      <c r="G92">
        <f t="shared" si="2"/>
        <v>0.6835387994077291</v>
      </c>
      <c r="H92">
        <f t="shared" si="3"/>
        <v>0.5819700854924891</v>
      </c>
    </row>
    <row r="94" ht="12.75">
      <c r="A94" t="s">
        <v>118</v>
      </c>
    </row>
    <row r="116" ht="12.75">
      <c r="A116" t="s">
        <v>119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kristenr</dc:creator>
  <cp:keywords/>
  <dc:description/>
  <cp:lastModifiedBy>Kristen Ringdal</cp:lastModifiedBy>
  <dcterms:created xsi:type="dcterms:W3CDTF">2003-05-30T13:08:13Z</dcterms:created>
  <dcterms:modified xsi:type="dcterms:W3CDTF">2003-08-23T08:17:49Z</dcterms:modified>
  <cp:category/>
  <cp:version/>
  <cp:contentType/>
  <cp:contentStatus/>
</cp:coreProperties>
</file>